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dpress\APC2200XL UPS\"/>
    </mc:Choice>
  </mc:AlternateContent>
  <xr:revisionPtr revIDLastSave="0" documentId="13_ncr:1_{4065AEC1-3599-42C0-99B4-8F7523422BDE}" xr6:coauthVersionLast="45" xr6:coauthVersionMax="45" xr10:uidLastSave="{00000000-0000-0000-0000-000000000000}"/>
  <bookViews>
    <workbookView xWindow="28680" yWindow="-120" windowWidth="29040" windowHeight="15840" xr2:uid="{BBF7E064-3704-4C2D-9C30-5ABC94D8BEE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44" i="1" l="1"/>
  <c r="R44" i="1"/>
  <c r="Q4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" i="1"/>
  <c r="R4" i="1"/>
  <c r="S4" i="1"/>
</calcChain>
</file>

<file path=xl/sharedStrings.xml><?xml version="1.0" encoding="utf-8"?>
<sst xmlns="http://schemas.openxmlformats.org/spreadsheetml/2006/main" count="318" uniqueCount="111">
  <si>
    <t>Designator</t>
  </si>
  <si>
    <t>Old part #</t>
  </si>
  <si>
    <t>Replace with</t>
  </si>
  <si>
    <t>New part #</t>
  </si>
  <si>
    <t>Old capacitence (rated)</t>
  </si>
  <si>
    <t>New capacitence (rated)</t>
  </si>
  <si>
    <t>Capacitence Δ</t>
  </si>
  <si>
    <t>ESR Δ</t>
  </si>
  <si>
    <t>Dissipation Δ</t>
  </si>
  <si>
    <t>C48A</t>
  </si>
  <si>
    <t>C89</t>
  </si>
  <si>
    <t>C89A</t>
  </si>
  <si>
    <t>C111</t>
  </si>
  <si>
    <t>C111A</t>
  </si>
  <si>
    <t>C114</t>
  </si>
  <si>
    <t>C160</t>
  </si>
  <si>
    <t>C101</t>
  </si>
  <si>
    <t>C113</t>
  </si>
  <si>
    <t>C31</t>
  </si>
  <si>
    <t>C51</t>
  </si>
  <si>
    <t>C151</t>
  </si>
  <si>
    <t>C152</t>
  </si>
  <si>
    <t>C153</t>
  </si>
  <si>
    <t>C102</t>
  </si>
  <si>
    <t>C65</t>
  </si>
  <si>
    <t>C75</t>
  </si>
  <si>
    <t>C56</t>
  </si>
  <si>
    <t>C77</t>
  </si>
  <si>
    <t>C87</t>
  </si>
  <si>
    <t>C82</t>
  </si>
  <si>
    <t>C76</t>
  </si>
  <si>
    <t>C35</t>
  </si>
  <si>
    <t>C100</t>
  </si>
  <si>
    <t>C109</t>
  </si>
  <si>
    <t>C115</t>
  </si>
  <si>
    <t>C146</t>
  </si>
  <si>
    <t>C147</t>
  </si>
  <si>
    <t>C159</t>
  </si>
  <si>
    <t>C2002</t>
  </si>
  <si>
    <t>C60</t>
  </si>
  <si>
    <t>C141</t>
  </si>
  <si>
    <t>C175</t>
  </si>
  <si>
    <t>C104</t>
  </si>
  <si>
    <t>C103</t>
  </si>
  <si>
    <t>JY472MY5V (4.7nF)</t>
  </si>
  <si>
    <t>→</t>
  </si>
  <si>
    <t>C951U472MVVDBA7317</t>
  </si>
  <si>
    <t>Type</t>
  </si>
  <si>
    <t>Cap Y2 cer. Y5V</t>
  </si>
  <si>
    <t>Cap X2 film, THT</t>
  </si>
  <si>
    <t>B32924 MKP 2.2uF</t>
  </si>
  <si>
    <t>B32924 MKP 4.7uF</t>
  </si>
  <si>
    <t>B32924H3225M</t>
  </si>
  <si>
    <t>B32924H3475M</t>
  </si>
  <si>
    <t>Cap poly film</t>
  </si>
  <si>
    <t>B32232 20uF 150V</t>
  </si>
  <si>
    <t>206PHC250K</t>
  </si>
  <si>
    <t>Cap Al Electrolytic</t>
  </si>
  <si>
    <t>CD298 - 75V 1500uF - 105°C</t>
  </si>
  <si>
    <t>CD110 - 50V 330uF - 85°C</t>
  </si>
  <si>
    <t>CD110 - 63V 100uF - 85°C</t>
  </si>
  <si>
    <t>REA H936(M) - 63V 47uF - 85°C</t>
  </si>
  <si>
    <t>CKRM - 25V 330uF - 85°C</t>
  </si>
  <si>
    <t>CD263 - 50V 47uF - 85°C</t>
  </si>
  <si>
    <t>REA H945(L) - 25V 22uF - 85°C</t>
  </si>
  <si>
    <t>CD110 - 25V 4.7uF - 85°C</t>
  </si>
  <si>
    <t>35V 33uF</t>
  </si>
  <si>
    <t>25V 220uF</t>
  </si>
  <si>
    <t>50V 100uF</t>
  </si>
  <si>
    <t>35V 47uF</t>
  </si>
  <si>
    <t>25V 4.7uF</t>
  </si>
  <si>
    <t>UHW1K182MHD</t>
  </si>
  <si>
    <t>50ZLJ330M10X20</t>
  </si>
  <si>
    <t>63ZLJ100M8X16</t>
  </si>
  <si>
    <t>63ZLJ47M6.3X11</t>
  </si>
  <si>
    <t>25ZLJ330M8X11.5</t>
  </si>
  <si>
    <t>50ZLJ27M5X11</t>
  </si>
  <si>
    <t>ULD1H4R7MDD1TD</t>
  </si>
  <si>
    <t>UCW1V330MCL1GS</t>
  </si>
  <si>
    <t>UCW1E221MNL1GS</t>
  </si>
  <si>
    <t>UCW1H101MNL1GS</t>
  </si>
  <si>
    <t>UCW1V470MCL1GS</t>
  </si>
  <si>
    <t>UCB1V4R7MCL1GS</t>
  </si>
  <si>
    <t>4.7nF ± 20%</t>
  </si>
  <si>
    <t>2.2uF ± 20%</t>
  </si>
  <si>
    <t>4.7uF ± 20%</t>
  </si>
  <si>
    <t>20uF ± 20%</t>
  </si>
  <si>
    <t>1500uF ± 20%</t>
  </si>
  <si>
    <t>330uF ± 20%</t>
  </si>
  <si>
    <t>100uF ± 20%</t>
  </si>
  <si>
    <t>47uF ± 20%</t>
  </si>
  <si>
    <t>22uf ± 20%</t>
  </si>
  <si>
    <t>33uF</t>
  </si>
  <si>
    <t>220uF</t>
  </si>
  <si>
    <t>100uF</t>
  </si>
  <si>
    <t>47uF</t>
  </si>
  <si>
    <t>4.7uF</t>
  </si>
  <si>
    <t>20uF ± 10%</t>
  </si>
  <si>
    <t>1800uF ± 20%</t>
  </si>
  <si>
    <t>27uf ± 20%</t>
  </si>
  <si>
    <t>33uF ± 20%</t>
  </si>
  <si>
    <t>220uF ± 20%</t>
  </si>
  <si>
    <t>Old capacitence (uF - measured)</t>
  </si>
  <si>
    <t>Old ESR (mΩ - measured)</t>
  </si>
  <si>
    <t>Old disspation factor (milli - measured)</t>
  </si>
  <si>
    <t>New capacitence (uF - measured)</t>
  </si>
  <si>
    <t>New ESR (mΩ - measured)</t>
  </si>
  <si>
    <t>New disspation factor (milli - measured)</t>
  </si>
  <si>
    <t>C161</t>
  </si>
  <si>
    <t>Old to new capacitor changes</t>
  </si>
  <si>
    <t>TOTAL SYSTEM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</si>
</sst>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00"/>
    <numFmt numFmtId="166" formatCode="0.000"/>
    <numFmt numFmtId="167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0" fillId="0" borderId="2" xfId="0" applyFill="1" applyBorder="1"/>
    <xf numFmtId="0" fontId="0" fillId="0" borderId="3" xfId="0" applyFill="1" applyBorder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2" fillId="0" borderId="8" xfId="0" applyFont="1" applyFill="1" applyBorder="1" applyAlignment="1">
      <alignment horizontal="center"/>
    </xf>
    <xf numFmtId="0" fontId="0" fillId="0" borderId="9" xfId="0" applyFill="1" applyBorder="1"/>
    <xf numFmtId="9" fontId="0" fillId="0" borderId="1" xfId="0" applyNumberFormat="1" applyBorder="1"/>
    <xf numFmtId="2" fontId="1" fillId="0" borderId="5" xfId="0" applyNumberFormat="1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2" fontId="0" fillId="0" borderId="8" xfId="0" applyNumberFormat="1" applyFill="1" applyBorder="1" applyAlignment="1">
      <alignment horizontal="center"/>
    </xf>
    <xf numFmtId="2" fontId="0" fillId="0" borderId="0" xfId="0" applyNumberFormat="1"/>
    <xf numFmtId="2" fontId="1" fillId="0" borderId="6" xfId="0" applyNumberFormat="1" applyFont="1" applyFill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2" fontId="0" fillId="0" borderId="9" xfId="0" applyNumberForma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166" fontId="0" fillId="0" borderId="3" xfId="0" applyNumberFormat="1" applyFill="1" applyBorder="1" applyAlignment="1">
      <alignment horizontal="center"/>
    </xf>
    <xf numFmtId="164" fontId="1" fillId="0" borderId="5" xfId="0" applyNumberFormat="1" applyFont="1" applyFill="1" applyBorder="1" applyAlignment="1">
      <alignment horizontal="center"/>
    </xf>
    <xf numFmtId="167" fontId="0" fillId="0" borderId="1" xfId="0" applyNumberFormat="1" applyFill="1" applyBorder="1" applyAlignment="1">
      <alignment horizontal="center"/>
    </xf>
    <xf numFmtId="167" fontId="0" fillId="0" borderId="8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9" fontId="0" fillId="0" borderId="1" xfId="0" applyNumberFormat="1" applyBorder="1" applyAlignment="1">
      <alignment horizontal="center"/>
    </xf>
  </cellXfs>
  <cellStyles count="1">
    <cellStyle name="Normal" xfId="0" builtinId="0"/>
  </cellStyles>
  <dxfs count="29">
    <dxf>
      <numFmt numFmtId="13" formatCode="0%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3" formatCode="0%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3" formatCode="0%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4"/>
          <bgColor theme="4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47625</xdr:rowOff>
    </xdr:from>
    <xdr:to>
      <xdr:col>2</xdr:col>
      <xdr:colOff>1009650</xdr:colOff>
      <xdr:row>1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6092162-8BFD-4A08-BAFF-3AF282DDB68E}"/>
            </a:ext>
          </a:extLst>
        </xdr:cNvPr>
        <xdr:cNvSpPr txBox="1"/>
      </xdr:nvSpPr>
      <xdr:spPr>
        <a:xfrm>
          <a:off x="28575" y="47625"/>
          <a:ext cx="3124200" cy="295275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/>
            <a:t>APC 2200XL old vs. new capacitor measurements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F784A72-1544-4273-A281-8B64DBB3E6DC}" name="Table1" displayName="Table1" ref="A3:E40" totalsRowShown="0" headerRowDxfId="20" headerRowBorderDxfId="27" tableBorderDxfId="28" totalsRowBorderDxfId="26">
  <autoFilter ref="A3:E40" xr:uid="{2A7B6084-10BE-49D8-905D-612BBCFF0116}"/>
  <tableColumns count="5">
    <tableColumn id="1" xr3:uid="{2339ECE3-9E6F-4E1D-AA36-E80C0B1AA19C}" name="Designator" dataDxfId="25"/>
    <tableColumn id="2" xr3:uid="{B135326B-3E23-4E44-9228-27D1AE232300}" name="Type" dataDxfId="24"/>
    <tableColumn id="3" xr3:uid="{60AB255D-C14E-4C82-B82D-AAC086FC25B1}" name="Old part #" dataDxfId="23"/>
    <tableColumn id="4" xr3:uid="{88E96D01-1BC4-4B56-B92E-1522AEB35C24}" name="Replace with" dataDxfId="22"/>
    <tableColumn id="5" xr3:uid="{12F3F7ED-6CA0-4FF9-95F9-E8408571F3F6}" name="New part #" dataDxfId="2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BC4CF5F-BBC1-4C2D-805B-7B6F1BC41DE6}" name="Table2" displayName="Table2" ref="G3:O40" totalsRowShown="0" headerRowDxfId="15" dataDxfId="16" headerRowBorderDxfId="18" tableBorderDxfId="19" totalsRowBorderDxfId="17">
  <autoFilter ref="G3:O40" xr:uid="{16B02511-4776-469A-A20C-4698D980705F}"/>
  <tableColumns count="9">
    <tableColumn id="1" xr3:uid="{9D55CB6C-6310-4CC9-80CF-DD37D6736B61}" name="Old capacitence (rated)" dataDxfId="12"/>
    <tableColumn id="2" xr3:uid="{31B45D06-F177-41EC-96F2-3BAA7180EBDE}" name="Old capacitence (uF - measured)" dataDxfId="8"/>
    <tableColumn id="3" xr3:uid="{833D0EF3-4750-4EF5-8AB4-7E0BD3997A5A}" name="Old ESR (mΩ - measured)" dataDxfId="7"/>
    <tableColumn id="4" xr3:uid="{4AA0DBD7-B727-4113-BAD8-3CC6249C61B7}" name="Old disspation factor (milli - measured)" dataDxfId="6"/>
    <tableColumn id="5" xr3:uid="{23F6A999-2C3D-4256-92BB-BCD906E3C701}" name="Replace with" dataDxfId="11"/>
    <tableColumn id="6" xr3:uid="{16EB9185-0E68-40FB-9D9B-D1CC69813B56}" name="New capacitence (rated)" dataDxfId="10"/>
    <tableColumn id="7" xr3:uid="{9583FB35-D2A1-4583-9600-E10CE58A938F}" name="New capacitence (uF - measured)" dataDxfId="5"/>
    <tableColumn id="8" xr3:uid="{A1D54182-FC06-4DD5-B289-744E413C5E8B}" name="New ESR (mΩ - measured)" dataDxfId="4"/>
    <tableColumn id="9" xr3:uid="{53B7F03C-258A-4499-B402-0A9ABC8FAD1E}" name="New disspation factor (milli - measured)" dataDxfId="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5F3ACC8-13A1-40F1-94C3-E3400CD859FD}" name="Table3" displayName="Table3" ref="Q3:S40" totalsRowShown="0" headerRowDxfId="13" dataDxfId="9" tableBorderDxfId="14">
  <autoFilter ref="Q3:S40" xr:uid="{E27B79C7-64C1-4A47-8EA5-1C912771B043}"/>
  <tableColumns count="3">
    <tableColumn id="1" xr3:uid="{E403DC67-E46D-4E3D-9D59-94015EE0ABB4}" name="Capacitence Δ" dataDxfId="2">
      <calculatedColumnFormula>(($M4-$H4)/($H4))</calculatedColumnFormula>
    </tableColumn>
    <tableColumn id="2" xr3:uid="{1E8EAA97-E80B-4BDB-ADA8-97D9ED655B54}" name="ESR Δ" dataDxfId="1">
      <calculatedColumnFormula>(($N4-$I4)/($I4))</calculatedColumnFormula>
    </tableColumn>
    <tableColumn id="3" xr3:uid="{DFA37FC4-8C9B-4812-AA7C-C77825B687DA}" name="Dissipation Δ" dataDxfId="0">
      <calculatedColumnFormula>(($O4-$J4)/($J4))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8B556-D957-4535-8E94-0252428224A9}">
  <dimension ref="A2:S44"/>
  <sheetViews>
    <sheetView tabSelected="1" zoomScale="85" zoomScaleNormal="85" workbookViewId="0">
      <selection activeCell="M42" sqref="M42"/>
    </sheetView>
  </sheetViews>
  <sheetFormatPr defaultRowHeight="15" x14ac:dyDescent="0.25"/>
  <cols>
    <col min="1" max="1" width="18.7109375" bestFit="1" customWidth="1"/>
    <col min="2" max="2" width="19.28515625" bestFit="1" customWidth="1"/>
    <col min="3" max="3" width="33" bestFit="1" customWidth="1"/>
    <col min="4" max="4" width="21" bestFit="1" customWidth="1"/>
    <col min="5" max="5" width="25.85546875" bestFit="1" customWidth="1"/>
    <col min="7" max="7" width="26.5703125" bestFit="1" customWidth="1"/>
    <col min="8" max="8" width="36.28515625" style="18" bestFit="1" customWidth="1"/>
    <col min="9" max="9" width="28.42578125" style="18" bestFit="1" customWidth="1"/>
    <col min="10" max="10" width="41" style="18" bestFit="1" customWidth="1"/>
    <col min="11" max="11" width="17.28515625" bestFit="1" customWidth="1"/>
    <col min="12" max="12" width="27.5703125" bestFit="1" customWidth="1"/>
    <col min="13" max="13" width="37.140625" style="18" bestFit="1" customWidth="1"/>
    <col min="14" max="14" width="29.42578125" style="18" bestFit="1" customWidth="1"/>
    <col min="15" max="15" width="42" style="18" bestFit="1" customWidth="1"/>
    <col min="17" max="17" width="18.140625" bestFit="1" customWidth="1"/>
    <col min="18" max="18" width="11.42578125" bestFit="1" customWidth="1"/>
    <col min="19" max="19" width="17.42578125" bestFit="1" customWidth="1"/>
  </cols>
  <sheetData>
    <row r="2" spans="1:19" x14ac:dyDescent="0.25">
      <c r="Q2" s="30" t="s">
        <v>109</v>
      </c>
      <c r="R2" s="29"/>
      <c r="S2" s="29"/>
    </row>
    <row r="3" spans="1:19" x14ac:dyDescent="0.25">
      <c r="A3" s="7" t="s">
        <v>0</v>
      </c>
      <c r="B3" s="8" t="s">
        <v>47</v>
      </c>
      <c r="C3" s="8" t="s">
        <v>1</v>
      </c>
      <c r="D3" s="8" t="s">
        <v>2</v>
      </c>
      <c r="E3" s="9" t="s">
        <v>3</v>
      </c>
      <c r="G3" s="7" t="s">
        <v>4</v>
      </c>
      <c r="H3" s="15" t="s">
        <v>102</v>
      </c>
      <c r="I3" s="15" t="s">
        <v>103</v>
      </c>
      <c r="J3" s="15" t="s">
        <v>104</v>
      </c>
      <c r="K3" s="8" t="s">
        <v>2</v>
      </c>
      <c r="L3" s="8" t="s">
        <v>5</v>
      </c>
      <c r="M3" s="26" t="s">
        <v>105</v>
      </c>
      <c r="N3" s="15" t="s">
        <v>106</v>
      </c>
      <c r="O3" s="19" t="s">
        <v>107</v>
      </c>
      <c r="Q3" s="2" t="s">
        <v>6</v>
      </c>
      <c r="R3" s="2" t="s">
        <v>7</v>
      </c>
      <c r="S3" s="2" t="s">
        <v>8</v>
      </c>
    </row>
    <row r="4" spans="1:19" x14ac:dyDescent="0.25">
      <c r="A4" s="5" t="s">
        <v>9</v>
      </c>
      <c r="B4" s="3" t="s">
        <v>48</v>
      </c>
      <c r="C4" s="3" t="s">
        <v>44</v>
      </c>
      <c r="D4" s="4" t="s">
        <v>45</v>
      </c>
      <c r="E4" s="6" t="s">
        <v>46</v>
      </c>
      <c r="G4" s="5" t="s">
        <v>83</v>
      </c>
      <c r="H4" s="22">
        <v>4.9399999999999999E-3</v>
      </c>
      <c r="I4" s="23">
        <v>191000</v>
      </c>
      <c r="J4" s="16">
        <v>5.99</v>
      </c>
      <c r="K4" s="4" t="s">
        <v>45</v>
      </c>
      <c r="L4" s="3" t="s">
        <v>83</v>
      </c>
      <c r="M4" s="22">
        <v>5.0099999999999997E-3</v>
      </c>
      <c r="N4" s="23">
        <v>115000</v>
      </c>
      <c r="O4" s="20">
        <v>3.52</v>
      </c>
      <c r="Q4" s="14">
        <f>(($M4-$H4)/($H4))</f>
        <v>1.4170040485829909E-2</v>
      </c>
      <c r="R4" s="14">
        <f>(($N4-$I4)/($I4))</f>
        <v>-0.39790575916230364</v>
      </c>
      <c r="S4" s="14">
        <f t="shared" ref="S4:S40" si="0">(($O4-$J4)/($J4))</f>
        <v>-0.41235392320534225</v>
      </c>
    </row>
    <row r="5" spans="1:19" x14ac:dyDescent="0.25">
      <c r="A5" s="5" t="s">
        <v>10</v>
      </c>
      <c r="B5" s="3" t="s">
        <v>48</v>
      </c>
      <c r="C5" s="3" t="s">
        <v>44</v>
      </c>
      <c r="D5" s="4" t="s">
        <v>45</v>
      </c>
      <c r="E5" s="6" t="s">
        <v>46</v>
      </c>
      <c r="G5" s="5" t="s">
        <v>83</v>
      </c>
      <c r="H5" s="22">
        <v>4.6699999999999997E-3</v>
      </c>
      <c r="I5" s="23">
        <v>190000</v>
      </c>
      <c r="J5" s="16">
        <v>5.87</v>
      </c>
      <c r="K5" s="4" t="s">
        <v>45</v>
      </c>
      <c r="L5" s="3" t="s">
        <v>83</v>
      </c>
      <c r="M5" s="22">
        <v>5.0499999999999998E-3</v>
      </c>
      <c r="N5" s="23">
        <v>107000</v>
      </c>
      <c r="O5" s="20">
        <v>3.56</v>
      </c>
      <c r="Q5" s="14">
        <f t="shared" ref="Q5:Q40" si="1">(($M5-$H5)/($H5))</f>
        <v>8.1370449678800888E-2</v>
      </c>
      <c r="R5" s="14">
        <f t="shared" ref="R5:R40" si="2">(($N5-$I5)/($I5))</f>
        <v>-0.43684210526315792</v>
      </c>
      <c r="S5" s="14">
        <f t="shared" si="0"/>
        <v>-0.39352640545144807</v>
      </c>
    </row>
    <row r="6" spans="1:19" x14ac:dyDescent="0.25">
      <c r="A6" s="5" t="s">
        <v>11</v>
      </c>
      <c r="B6" s="3" t="s">
        <v>48</v>
      </c>
      <c r="C6" s="3" t="s">
        <v>44</v>
      </c>
      <c r="D6" s="4" t="s">
        <v>45</v>
      </c>
      <c r="E6" s="6" t="s">
        <v>46</v>
      </c>
      <c r="G6" s="5" t="s">
        <v>83</v>
      </c>
      <c r="H6" s="22">
        <v>4.62E-3</v>
      </c>
      <c r="I6" s="23">
        <v>206000</v>
      </c>
      <c r="J6" s="16">
        <v>5.7</v>
      </c>
      <c r="K6" s="4" t="s">
        <v>45</v>
      </c>
      <c r="L6" s="3" t="s">
        <v>83</v>
      </c>
      <c r="M6" s="22">
        <v>5.13E-3</v>
      </c>
      <c r="N6" s="23">
        <v>107000</v>
      </c>
      <c r="O6" s="20">
        <v>3.4</v>
      </c>
      <c r="Q6" s="14">
        <f t="shared" si="1"/>
        <v>0.1103896103896104</v>
      </c>
      <c r="R6" s="14">
        <f t="shared" si="2"/>
        <v>-0.48058252427184467</v>
      </c>
      <c r="S6" s="14">
        <f t="shared" si="0"/>
        <v>-0.40350877192982459</v>
      </c>
    </row>
    <row r="7" spans="1:19" x14ac:dyDescent="0.25">
      <c r="A7" s="5" t="s">
        <v>12</v>
      </c>
      <c r="B7" s="3" t="s">
        <v>48</v>
      </c>
      <c r="C7" s="3" t="s">
        <v>44</v>
      </c>
      <c r="D7" s="4" t="s">
        <v>45</v>
      </c>
      <c r="E7" s="6" t="s">
        <v>46</v>
      </c>
      <c r="G7" s="5" t="s">
        <v>83</v>
      </c>
      <c r="H7" s="22">
        <v>4.5999999999999999E-3</v>
      </c>
      <c r="I7" s="23">
        <v>186000</v>
      </c>
      <c r="J7" s="16">
        <v>5.68</v>
      </c>
      <c r="K7" s="4" t="s">
        <v>45</v>
      </c>
      <c r="L7" s="3" t="s">
        <v>83</v>
      </c>
      <c r="M7" s="22">
        <v>5.0400000000000002E-3</v>
      </c>
      <c r="N7" s="23">
        <v>109000</v>
      </c>
      <c r="O7" s="20">
        <v>3.54</v>
      </c>
      <c r="Q7" s="14">
        <f t="shared" si="1"/>
        <v>9.5652173913043537E-2</v>
      </c>
      <c r="R7" s="14">
        <f t="shared" si="2"/>
        <v>-0.41397849462365593</v>
      </c>
      <c r="S7" s="14">
        <f t="shared" si="0"/>
        <v>-0.37676056338028163</v>
      </c>
    </row>
    <row r="8" spans="1:19" x14ac:dyDescent="0.25">
      <c r="A8" s="5" t="s">
        <v>13</v>
      </c>
      <c r="B8" s="3" t="s">
        <v>48</v>
      </c>
      <c r="C8" s="3" t="s">
        <v>44</v>
      </c>
      <c r="D8" s="4" t="s">
        <v>45</v>
      </c>
      <c r="E8" s="6" t="s">
        <v>46</v>
      </c>
      <c r="G8" s="5" t="s">
        <v>83</v>
      </c>
      <c r="H8" s="22">
        <v>4.6699999999999997E-3</v>
      </c>
      <c r="I8" s="23">
        <v>203000</v>
      </c>
      <c r="J8" s="16">
        <v>5.89</v>
      </c>
      <c r="K8" s="4" t="s">
        <v>45</v>
      </c>
      <c r="L8" s="3" t="s">
        <v>83</v>
      </c>
      <c r="M8" s="22">
        <v>4.8999999999999998E-3</v>
      </c>
      <c r="N8" s="23">
        <v>115000</v>
      </c>
      <c r="O8" s="20">
        <v>3.47</v>
      </c>
      <c r="Q8" s="14">
        <f t="shared" si="1"/>
        <v>4.925053533190582E-2</v>
      </c>
      <c r="R8" s="14">
        <f t="shared" si="2"/>
        <v>-0.43349753694581283</v>
      </c>
      <c r="S8" s="14">
        <f t="shared" si="0"/>
        <v>-0.41086587436332761</v>
      </c>
    </row>
    <row r="9" spans="1:19" x14ac:dyDescent="0.25">
      <c r="A9" s="5" t="s">
        <v>14</v>
      </c>
      <c r="B9" s="3" t="s">
        <v>48</v>
      </c>
      <c r="C9" s="3" t="s">
        <v>44</v>
      </c>
      <c r="D9" s="4" t="s">
        <v>45</v>
      </c>
      <c r="E9" s="6" t="s">
        <v>46</v>
      </c>
      <c r="G9" s="5" t="s">
        <v>83</v>
      </c>
      <c r="H9" s="22">
        <v>4.6800000000000001E-3</v>
      </c>
      <c r="I9" s="23">
        <v>208000</v>
      </c>
      <c r="J9" s="16">
        <v>6.37</v>
      </c>
      <c r="K9" s="4" t="s">
        <v>45</v>
      </c>
      <c r="L9" s="3" t="s">
        <v>83</v>
      </c>
      <c r="M9" s="22">
        <v>5.0000000000000001E-3</v>
      </c>
      <c r="N9" s="23">
        <v>108000</v>
      </c>
      <c r="O9" s="20">
        <v>3.45</v>
      </c>
      <c r="Q9" s="14">
        <f t="shared" si="1"/>
        <v>6.8376068376068369E-2</v>
      </c>
      <c r="R9" s="14">
        <f t="shared" si="2"/>
        <v>-0.48076923076923078</v>
      </c>
      <c r="S9" s="14">
        <f t="shared" si="0"/>
        <v>-0.45839874411302983</v>
      </c>
    </row>
    <row r="10" spans="1:19" x14ac:dyDescent="0.25">
      <c r="A10" s="5" t="s">
        <v>15</v>
      </c>
      <c r="B10" s="3" t="s">
        <v>48</v>
      </c>
      <c r="C10" s="3" t="s">
        <v>44</v>
      </c>
      <c r="D10" s="4" t="s">
        <v>45</v>
      </c>
      <c r="E10" s="6" t="s">
        <v>46</v>
      </c>
      <c r="G10" s="5" t="s">
        <v>83</v>
      </c>
      <c r="H10" s="22">
        <v>4.6899999999999997E-3</v>
      </c>
      <c r="I10" s="23">
        <v>213000</v>
      </c>
      <c r="J10" s="16">
        <v>5.94</v>
      </c>
      <c r="K10" s="4" t="s">
        <v>45</v>
      </c>
      <c r="L10" s="3" t="s">
        <v>83</v>
      </c>
      <c r="M10" s="22">
        <v>5.0000000000000001E-3</v>
      </c>
      <c r="N10" s="23">
        <v>115000</v>
      </c>
      <c r="O10" s="20">
        <v>3.53</v>
      </c>
      <c r="Q10" s="14">
        <f t="shared" si="1"/>
        <v>6.6098081023454242E-2</v>
      </c>
      <c r="R10" s="14">
        <f t="shared" si="2"/>
        <v>-0.460093896713615</v>
      </c>
      <c r="S10" s="14">
        <f t="shared" si="0"/>
        <v>-0.40572390572390582</v>
      </c>
    </row>
    <row r="11" spans="1:19" x14ac:dyDescent="0.25">
      <c r="A11" s="5" t="s">
        <v>108</v>
      </c>
      <c r="B11" s="3" t="s">
        <v>48</v>
      </c>
      <c r="C11" s="3" t="s">
        <v>44</v>
      </c>
      <c r="D11" s="4" t="s">
        <v>45</v>
      </c>
      <c r="E11" s="6" t="s">
        <v>46</v>
      </c>
      <c r="G11" s="5" t="s">
        <v>83</v>
      </c>
      <c r="H11" s="16">
        <v>4.6600000000000001E-3</v>
      </c>
      <c r="I11" s="23">
        <v>179000</v>
      </c>
      <c r="J11" s="16">
        <v>6.19</v>
      </c>
      <c r="K11" s="4" t="s">
        <v>45</v>
      </c>
      <c r="L11" s="3" t="s">
        <v>83</v>
      </c>
      <c r="M11" s="22">
        <v>5.0000000000000001E-3</v>
      </c>
      <c r="N11" s="23">
        <v>108000</v>
      </c>
      <c r="O11" s="20">
        <v>3.42</v>
      </c>
      <c r="Q11" s="14">
        <f t="shared" si="1"/>
        <v>7.2961373390557943E-2</v>
      </c>
      <c r="R11" s="14">
        <f t="shared" si="2"/>
        <v>-0.39664804469273746</v>
      </c>
      <c r="S11" s="14">
        <f t="shared" si="0"/>
        <v>-0.44749596122778679</v>
      </c>
    </row>
    <row r="12" spans="1:19" x14ac:dyDescent="0.25">
      <c r="A12" s="5" t="s">
        <v>16</v>
      </c>
      <c r="B12" s="3" t="s">
        <v>49</v>
      </c>
      <c r="C12" s="3" t="s">
        <v>50</v>
      </c>
      <c r="D12" s="4" t="s">
        <v>45</v>
      </c>
      <c r="E12" s="6" t="s">
        <v>52</v>
      </c>
      <c r="G12" s="5" t="s">
        <v>84</v>
      </c>
      <c r="H12" s="16">
        <v>1.91</v>
      </c>
      <c r="I12" s="27">
        <v>21.31</v>
      </c>
      <c r="J12" s="24">
        <v>0.25700000000000001</v>
      </c>
      <c r="K12" s="4" t="s">
        <v>45</v>
      </c>
      <c r="L12" s="5" t="s">
        <v>84</v>
      </c>
      <c r="M12" s="16">
        <v>2.15</v>
      </c>
      <c r="N12" s="27">
        <v>4.46</v>
      </c>
      <c r="O12" s="25">
        <v>6.0999999999999999E-2</v>
      </c>
      <c r="Q12" s="14">
        <f t="shared" si="1"/>
        <v>0.1256544502617801</v>
      </c>
      <c r="R12" s="14">
        <f t="shared" si="2"/>
        <v>-0.79070858751759732</v>
      </c>
      <c r="S12" s="14">
        <f t="shared" si="0"/>
        <v>-0.76264591439688723</v>
      </c>
    </row>
    <row r="13" spans="1:19" x14ac:dyDescent="0.25">
      <c r="A13" s="5" t="s">
        <v>17</v>
      </c>
      <c r="B13" s="3" t="s">
        <v>49</v>
      </c>
      <c r="C13" s="3" t="s">
        <v>51</v>
      </c>
      <c r="D13" s="4" t="s">
        <v>45</v>
      </c>
      <c r="E13" s="6" t="s">
        <v>53</v>
      </c>
      <c r="G13" s="5" t="s">
        <v>85</v>
      </c>
      <c r="H13" s="16">
        <v>4</v>
      </c>
      <c r="I13" s="27">
        <v>20.23</v>
      </c>
      <c r="J13" s="24">
        <v>0.51</v>
      </c>
      <c r="K13" s="4" t="s">
        <v>45</v>
      </c>
      <c r="L13" s="5" t="s">
        <v>85</v>
      </c>
      <c r="M13" s="16">
        <v>4.3899999999999997</v>
      </c>
      <c r="N13" s="27">
        <v>2.82</v>
      </c>
      <c r="O13" s="25">
        <v>0.08</v>
      </c>
      <c r="Q13" s="14">
        <f t="shared" si="1"/>
        <v>9.749999999999992E-2</v>
      </c>
      <c r="R13" s="14">
        <f t="shared" si="2"/>
        <v>-0.8606030647553139</v>
      </c>
      <c r="S13" s="14">
        <f t="shared" si="0"/>
        <v>-0.84313725490196079</v>
      </c>
    </row>
    <row r="14" spans="1:19" x14ac:dyDescent="0.25">
      <c r="A14" s="5" t="s">
        <v>18</v>
      </c>
      <c r="B14" s="3" t="s">
        <v>54</v>
      </c>
      <c r="C14" s="3" t="s">
        <v>55</v>
      </c>
      <c r="D14" s="4" t="s">
        <v>45</v>
      </c>
      <c r="E14" s="6" t="s">
        <v>56</v>
      </c>
      <c r="G14" s="5" t="s">
        <v>86</v>
      </c>
      <c r="H14" s="16">
        <v>20.09</v>
      </c>
      <c r="I14" s="27">
        <v>162.5</v>
      </c>
      <c r="J14" s="16">
        <v>2.46</v>
      </c>
      <c r="K14" s="4" t="s">
        <v>45</v>
      </c>
      <c r="L14" s="5" t="s">
        <v>97</v>
      </c>
      <c r="M14" s="16">
        <v>19.5</v>
      </c>
      <c r="N14" s="27">
        <v>6.5</v>
      </c>
      <c r="O14" s="25">
        <v>9.5000000000000001E-2</v>
      </c>
      <c r="Q14" s="14">
        <f t="shared" si="1"/>
        <v>-2.9367844698855144E-2</v>
      </c>
      <c r="R14" s="14">
        <f t="shared" si="2"/>
        <v>-0.96</v>
      </c>
      <c r="S14" s="14">
        <f t="shared" si="0"/>
        <v>-0.96138211382113814</v>
      </c>
    </row>
    <row r="15" spans="1:19" x14ac:dyDescent="0.25">
      <c r="A15" s="5" t="s">
        <v>19</v>
      </c>
      <c r="B15" s="3" t="s">
        <v>54</v>
      </c>
      <c r="C15" s="3" t="s">
        <v>55</v>
      </c>
      <c r="D15" s="4" t="s">
        <v>45</v>
      </c>
      <c r="E15" s="6" t="s">
        <v>56</v>
      </c>
      <c r="G15" s="5" t="s">
        <v>86</v>
      </c>
      <c r="H15" s="16">
        <v>19.96</v>
      </c>
      <c r="I15" s="27">
        <v>127</v>
      </c>
      <c r="J15" s="16">
        <v>1.91</v>
      </c>
      <c r="K15" s="4" t="s">
        <v>45</v>
      </c>
      <c r="L15" s="5" t="s">
        <v>97</v>
      </c>
      <c r="M15" s="16">
        <v>19.440000000000001</v>
      </c>
      <c r="N15" s="27">
        <v>5.5</v>
      </c>
      <c r="O15" s="25">
        <v>8.1000000000000003E-2</v>
      </c>
      <c r="Q15" s="14">
        <f t="shared" si="1"/>
        <v>-2.6052104208416811E-2</v>
      </c>
      <c r="R15" s="14">
        <f t="shared" si="2"/>
        <v>-0.95669291338582674</v>
      </c>
      <c r="S15" s="14">
        <f t="shared" si="0"/>
        <v>-0.95759162303664924</v>
      </c>
    </row>
    <row r="16" spans="1:19" x14ac:dyDescent="0.25">
      <c r="A16" s="5" t="s">
        <v>20</v>
      </c>
      <c r="B16" s="3" t="s">
        <v>57</v>
      </c>
      <c r="C16" s="3" t="s">
        <v>58</v>
      </c>
      <c r="D16" s="4" t="s">
        <v>45</v>
      </c>
      <c r="E16" s="6" t="s">
        <v>71</v>
      </c>
      <c r="G16" s="5" t="s">
        <v>87</v>
      </c>
      <c r="H16" s="23">
        <v>1518</v>
      </c>
      <c r="I16" s="27">
        <v>24.56</v>
      </c>
      <c r="J16" s="16">
        <v>28.07</v>
      </c>
      <c r="K16" s="4" t="s">
        <v>45</v>
      </c>
      <c r="L16" s="3" t="s">
        <v>98</v>
      </c>
      <c r="M16" s="23">
        <v>1717</v>
      </c>
      <c r="N16" s="27">
        <v>25.31</v>
      </c>
      <c r="O16" s="20">
        <v>32.93</v>
      </c>
      <c r="Q16" s="14">
        <f t="shared" si="1"/>
        <v>0.1310935441370224</v>
      </c>
      <c r="R16" s="14">
        <f t="shared" si="2"/>
        <v>3.0537459283387625E-2</v>
      </c>
      <c r="S16" s="14">
        <f t="shared" si="0"/>
        <v>0.1731385821161382</v>
      </c>
    </row>
    <row r="17" spans="1:19" x14ac:dyDescent="0.25">
      <c r="A17" s="5" t="s">
        <v>21</v>
      </c>
      <c r="B17" s="3" t="s">
        <v>57</v>
      </c>
      <c r="C17" s="3" t="s">
        <v>58</v>
      </c>
      <c r="D17" s="4" t="s">
        <v>45</v>
      </c>
      <c r="E17" s="6" t="s">
        <v>71</v>
      </c>
      <c r="G17" s="5" t="s">
        <v>87</v>
      </c>
      <c r="H17" s="23">
        <v>1538</v>
      </c>
      <c r="I17" s="27">
        <v>24.87</v>
      </c>
      <c r="J17" s="16">
        <v>28.92</v>
      </c>
      <c r="K17" s="4" t="s">
        <v>45</v>
      </c>
      <c r="L17" s="3" t="s">
        <v>98</v>
      </c>
      <c r="M17" s="23">
        <v>1720</v>
      </c>
      <c r="N17" s="27">
        <v>25.19</v>
      </c>
      <c r="O17" s="20">
        <v>32.65</v>
      </c>
      <c r="Q17" s="14">
        <f t="shared" si="1"/>
        <v>0.11833550065019506</v>
      </c>
      <c r="R17" s="14">
        <f t="shared" si="2"/>
        <v>1.2866907921190199E-2</v>
      </c>
      <c r="S17" s="14">
        <f t="shared" si="0"/>
        <v>0.12897648686030416</v>
      </c>
    </row>
    <row r="18" spans="1:19" x14ac:dyDescent="0.25">
      <c r="A18" s="5" t="s">
        <v>22</v>
      </c>
      <c r="B18" s="3" t="s">
        <v>57</v>
      </c>
      <c r="C18" s="3" t="s">
        <v>58</v>
      </c>
      <c r="D18" s="4" t="s">
        <v>45</v>
      </c>
      <c r="E18" s="6" t="s">
        <v>71</v>
      </c>
      <c r="G18" s="5" t="s">
        <v>87</v>
      </c>
      <c r="H18" s="23">
        <v>1618</v>
      </c>
      <c r="I18" s="27">
        <v>24.26</v>
      </c>
      <c r="J18" s="16">
        <v>29.68</v>
      </c>
      <c r="K18" s="4" t="s">
        <v>45</v>
      </c>
      <c r="L18" s="3" t="s">
        <v>98</v>
      </c>
      <c r="M18" s="23">
        <v>1715</v>
      </c>
      <c r="N18" s="27">
        <v>25.23</v>
      </c>
      <c r="O18" s="20">
        <v>32.72</v>
      </c>
      <c r="Q18" s="14">
        <f t="shared" si="1"/>
        <v>5.9950556242274411E-2</v>
      </c>
      <c r="R18" s="14">
        <f t="shared" si="2"/>
        <v>3.9983511953833421E-2</v>
      </c>
      <c r="S18" s="14">
        <f t="shared" si="0"/>
        <v>0.10242587601078164</v>
      </c>
    </row>
    <row r="19" spans="1:19" x14ac:dyDescent="0.25">
      <c r="A19" s="5" t="s">
        <v>23</v>
      </c>
      <c r="B19" s="3" t="s">
        <v>57</v>
      </c>
      <c r="C19" s="3" t="s">
        <v>59</v>
      </c>
      <c r="D19" s="4" t="s">
        <v>45</v>
      </c>
      <c r="E19" s="6" t="s">
        <v>72</v>
      </c>
      <c r="G19" s="5" t="s">
        <v>88</v>
      </c>
      <c r="H19" s="16">
        <v>291.25</v>
      </c>
      <c r="I19" s="27">
        <v>328.2</v>
      </c>
      <c r="J19" s="16">
        <v>71.88</v>
      </c>
      <c r="K19" s="4" t="s">
        <v>45</v>
      </c>
      <c r="L19" s="5" t="s">
        <v>88</v>
      </c>
      <c r="M19" s="16">
        <v>327.96</v>
      </c>
      <c r="N19" s="27">
        <v>101.5</v>
      </c>
      <c r="O19" s="20">
        <v>25.12</v>
      </c>
      <c r="Q19" s="14">
        <f t="shared" si="1"/>
        <v>0.12604291845493557</v>
      </c>
      <c r="R19" s="14">
        <f t="shared" si="2"/>
        <v>-0.69073735527117608</v>
      </c>
      <c r="S19" s="14">
        <f t="shared" si="0"/>
        <v>-0.65052865887590416</v>
      </c>
    </row>
    <row r="20" spans="1:19" x14ac:dyDescent="0.25">
      <c r="A20" s="5" t="s">
        <v>24</v>
      </c>
      <c r="B20" s="3" t="s">
        <v>57</v>
      </c>
      <c r="C20" s="3" t="s">
        <v>59</v>
      </c>
      <c r="D20" s="4" t="s">
        <v>45</v>
      </c>
      <c r="E20" s="6" t="s">
        <v>72</v>
      </c>
      <c r="G20" s="5" t="s">
        <v>88</v>
      </c>
      <c r="H20" s="16">
        <v>293.33999999999997</v>
      </c>
      <c r="I20" s="27">
        <v>313.89999999999998</v>
      </c>
      <c r="J20" s="16">
        <v>69.430000000000007</v>
      </c>
      <c r="K20" s="4" t="s">
        <v>45</v>
      </c>
      <c r="L20" s="5" t="s">
        <v>88</v>
      </c>
      <c r="M20" s="16">
        <v>330.48</v>
      </c>
      <c r="N20" s="27">
        <v>107</v>
      </c>
      <c r="O20" s="20">
        <v>26.7</v>
      </c>
      <c r="Q20" s="14">
        <f t="shared" si="1"/>
        <v>0.12661075884639</v>
      </c>
      <c r="R20" s="14">
        <f t="shared" si="2"/>
        <v>-0.65912711054475948</v>
      </c>
      <c r="S20" s="14">
        <f t="shared" si="0"/>
        <v>-0.61544001152239669</v>
      </c>
    </row>
    <row r="21" spans="1:19" x14ac:dyDescent="0.25">
      <c r="A21" s="5" t="s">
        <v>25</v>
      </c>
      <c r="B21" s="3" t="s">
        <v>57</v>
      </c>
      <c r="C21" s="3" t="s">
        <v>59</v>
      </c>
      <c r="D21" s="4" t="s">
        <v>45</v>
      </c>
      <c r="E21" s="6" t="s">
        <v>72</v>
      </c>
      <c r="G21" s="5" t="s">
        <v>88</v>
      </c>
      <c r="H21" s="16">
        <v>290.86</v>
      </c>
      <c r="I21" s="27">
        <v>322</v>
      </c>
      <c r="J21" s="16">
        <v>70.61</v>
      </c>
      <c r="K21" s="4" t="s">
        <v>45</v>
      </c>
      <c r="L21" s="5" t="s">
        <v>88</v>
      </c>
      <c r="M21" s="16">
        <v>328.2</v>
      </c>
      <c r="N21" s="27">
        <v>100.8</v>
      </c>
      <c r="O21" s="20">
        <v>24.99</v>
      </c>
      <c r="Q21" s="14">
        <f t="shared" si="1"/>
        <v>0.1283779137729491</v>
      </c>
      <c r="R21" s="14">
        <f t="shared" si="2"/>
        <v>-0.68695652173913035</v>
      </c>
      <c r="S21" s="14">
        <f t="shared" si="0"/>
        <v>-0.64608412406174764</v>
      </c>
    </row>
    <row r="22" spans="1:19" x14ac:dyDescent="0.25">
      <c r="A22" s="5" t="s">
        <v>26</v>
      </c>
      <c r="B22" s="3" t="s">
        <v>57</v>
      </c>
      <c r="C22" s="3" t="s">
        <v>60</v>
      </c>
      <c r="D22" s="4" t="s">
        <v>45</v>
      </c>
      <c r="E22" s="6" t="s">
        <v>73</v>
      </c>
      <c r="G22" s="5" t="s">
        <v>89</v>
      </c>
      <c r="H22" s="16">
        <v>99.62</v>
      </c>
      <c r="I22" s="27">
        <v>779.6</v>
      </c>
      <c r="J22" s="16">
        <v>58.31</v>
      </c>
      <c r="K22" s="4" t="s">
        <v>45</v>
      </c>
      <c r="L22" s="5" t="s">
        <v>89</v>
      </c>
      <c r="M22" s="16">
        <v>97.02</v>
      </c>
      <c r="N22" s="27">
        <v>456</v>
      </c>
      <c r="O22" s="20">
        <v>33.29</v>
      </c>
      <c r="Q22" s="14">
        <f t="shared" si="1"/>
        <v>-2.6099176872114119E-2</v>
      </c>
      <c r="R22" s="14">
        <f t="shared" si="2"/>
        <v>-0.41508465879938433</v>
      </c>
      <c r="S22" s="14">
        <f t="shared" si="0"/>
        <v>-0.42908592008231866</v>
      </c>
    </row>
    <row r="23" spans="1:19" x14ac:dyDescent="0.25">
      <c r="A23" s="5" t="s">
        <v>27</v>
      </c>
      <c r="B23" s="3" t="s">
        <v>57</v>
      </c>
      <c r="C23" s="3" t="s">
        <v>61</v>
      </c>
      <c r="D23" s="4" t="s">
        <v>45</v>
      </c>
      <c r="E23" s="6" t="s">
        <v>74</v>
      </c>
      <c r="G23" s="5" t="s">
        <v>90</v>
      </c>
      <c r="H23" s="16">
        <v>42.02</v>
      </c>
      <c r="I23" s="27">
        <v>1474.6</v>
      </c>
      <c r="J23" s="16">
        <v>46.66</v>
      </c>
      <c r="K23" s="4" t="s">
        <v>45</v>
      </c>
      <c r="L23" s="5" t="s">
        <v>90</v>
      </c>
      <c r="M23" s="16">
        <v>43.85</v>
      </c>
      <c r="N23" s="27">
        <v>830.7</v>
      </c>
      <c r="O23" s="20">
        <v>27.55</v>
      </c>
      <c r="Q23" s="14">
        <f t="shared" si="1"/>
        <v>4.355069014754874E-2</v>
      </c>
      <c r="R23" s="14">
        <f t="shared" si="2"/>
        <v>-0.43666078936660785</v>
      </c>
      <c r="S23" s="14">
        <f t="shared" si="0"/>
        <v>-0.40955850835833685</v>
      </c>
    </row>
    <row r="24" spans="1:19" x14ac:dyDescent="0.25">
      <c r="A24" s="5" t="s">
        <v>28</v>
      </c>
      <c r="B24" s="3" t="s">
        <v>57</v>
      </c>
      <c r="C24" s="3" t="s">
        <v>62</v>
      </c>
      <c r="D24" s="4" t="s">
        <v>45</v>
      </c>
      <c r="E24" s="6" t="s">
        <v>75</v>
      </c>
      <c r="G24" s="5" t="s">
        <v>88</v>
      </c>
      <c r="H24" s="16">
        <v>293.10000000000002</v>
      </c>
      <c r="I24" s="27">
        <v>332.9</v>
      </c>
      <c r="J24" s="16">
        <v>74.7</v>
      </c>
      <c r="K24" s="4" t="s">
        <v>45</v>
      </c>
      <c r="L24" s="5" t="s">
        <v>88</v>
      </c>
      <c r="M24" s="16">
        <v>314.86</v>
      </c>
      <c r="N24" s="27">
        <v>165.8</v>
      </c>
      <c r="O24" s="20">
        <v>39.42</v>
      </c>
      <c r="Q24" s="14">
        <f t="shared" si="1"/>
        <v>7.4240873422040221E-2</v>
      </c>
      <c r="R24" s="14">
        <f t="shared" si="2"/>
        <v>-0.5019525382997897</v>
      </c>
      <c r="S24" s="14">
        <f t="shared" si="0"/>
        <v>-0.472289156626506</v>
      </c>
    </row>
    <row r="25" spans="1:19" x14ac:dyDescent="0.25">
      <c r="A25" s="5" t="s">
        <v>29</v>
      </c>
      <c r="B25" s="3" t="s">
        <v>57</v>
      </c>
      <c r="C25" s="3" t="s">
        <v>63</v>
      </c>
      <c r="D25" s="4" t="s">
        <v>45</v>
      </c>
      <c r="E25" s="6" t="s">
        <v>74</v>
      </c>
      <c r="G25" s="5" t="s">
        <v>90</v>
      </c>
      <c r="H25" s="16">
        <v>44.44</v>
      </c>
      <c r="I25" s="27">
        <v>2019.1</v>
      </c>
      <c r="J25" s="16">
        <v>67.540000000000006</v>
      </c>
      <c r="K25" s="4" t="s">
        <v>45</v>
      </c>
      <c r="L25" s="5" t="s">
        <v>90</v>
      </c>
      <c r="M25" s="16">
        <v>44.08</v>
      </c>
      <c r="N25" s="27">
        <v>810.8</v>
      </c>
      <c r="O25" s="20">
        <v>27.05</v>
      </c>
      <c r="Q25" s="14">
        <f t="shared" si="1"/>
        <v>-8.1008100810080891E-3</v>
      </c>
      <c r="R25" s="14">
        <f t="shared" si="2"/>
        <v>-0.59843494626318661</v>
      </c>
      <c r="S25" s="14">
        <f t="shared" si="0"/>
        <v>-0.59949659461060123</v>
      </c>
    </row>
    <row r="26" spans="1:19" x14ac:dyDescent="0.25">
      <c r="A26" s="5" t="s">
        <v>30</v>
      </c>
      <c r="B26" s="3" t="s">
        <v>57</v>
      </c>
      <c r="C26" s="3" t="s">
        <v>63</v>
      </c>
      <c r="D26" s="4" t="s">
        <v>45</v>
      </c>
      <c r="E26" s="6" t="s">
        <v>74</v>
      </c>
      <c r="G26" s="5" t="s">
        <v>90</v>
      </c>
      <c r="H26" s="16">
        <v>43.83</v>
      </c>
      <c r="I26" s="27">
        <v>1784.2</v>
      </c>
      <c r="J26" s="16">
        <v>57.99</v>
      </c>
      <c r="K26" s="4" t="s">
        <v>45</v>
      </c>
      <c r="L26" s="5" t="s">
        <v>90</v>
      </c>
      <c r="M26" s="16">
        <v>43.83</v>
      </c>
      <c r="N26" s="27">
        <v>679.5</v>
      </c>
      <c r="O26" s="20">
        <v>22.44</v>
      </c>
      <c r="Q26" s="14">
        <f t="shared" si="1"/>
        <v>0</v>
      </c>
      <c r="R26" s="14">
        <f t="shared" si="2"/>
        <v>-0.61915704517430781</v>
      </c>
      <c r="S26" s="14">
        <f t="shared" si="0"/>
        <v>-0.61303673047077079</v>
      </c>
    </row>
    <row r="27" spans="1:19" x14ac:dyDescent="0.25">
      <c r="A27" s="5" t="s">
        <v>31</v>
      </c>
      <c r="B27" s="3" t="s">
        <v>57</v>
      </c>
      <c r="C27" s="3" t="s">
        <v>64</v>
      </c>
      <c r="D27" s="4" t="s">
        <v>45</v>
      </c>
      <c r="E27" s="6" t="s">
        <v>76</v>
      </c>
      <c r="G27" s="5" t="s">
        <v>91</v>
      </c>
      <c r="H27" s="16">
        <v>21.59</v>
      </c>
      <c r="I27" s="27">
        <v>4626.8999999999996</v>
      </c>
      <c r="J27" s="16">
        <v>76.680000000000007</v>
      </c>
      <c r="K27" s="4" t="s">
        <v>45</v>
      </c>
      <c r="L27" s="5" t="s">
        <v>99</v>
      </c>
      <c r="M27" s="16">
        <v>25.71</v>
      </c>
      <c r="N27" s="27">
        <v>1332</v>
      </c>
      <c r="O27" s="20">
        <v>25.48</v>
      </c>
      <c r="Q27" s="14">
        <f t="shared" si="1"/>
        <v>0.19082908754052808</v>
      </c>
      <c r="R27" s="14">
        <f t="shared" si="2"/>
        <v>-0.7121182649290021</v>
      </c>
      <c r="S27" s="14">
        <f t="shared" si="0"/>
        <v>-0.66770996348461131</v>
      </c>
    </row>
    <row r="28" spans="1:19" x14ac:dyDescent="0.25">
      <c r="A28" s="5" t="s">
        <v>32</v>
      </c>
      <c r="B28" s="3" t="s">
        <v>57</v>
      </c>
      <c r="C28" s="3" t="s">
        <v>64</v>
      </c>
      <c r="D28" s="4" t="s">
        <v>45</v>
      </c>
      <c r="E28" s="6" t="s">
        <v>76</v>
      </c>
      <c r="G28" s="5" t="s">
        <v>91</v>
      </c>
      <c r="H28" s="16">
        <v>21.1</v>
      </c>
      <c r="I28" s="27">
        <v>4910.8</v>
      </c>
      <c r="J28" s="16">
        <v>76.98</v>
      </c>
      <c r="K28" s="4" t="s">
        <v>45</v>
      </c>
      <c r="L28" s="5" t="s">
        <v>99</v>
      </c>
      <c r="M28" s="16">
        <v>25.43</v>
      </c>
      <c r="N28" s="27">
        <v>1311.6</v>
      </c>
      <c r="O28" s="20">
        <v>25.44</v>
      </c>
      <c r="Q28" s="14">
        <f t="shared" si="1"/>
        <v>0.20521327014217999</v>
      </c>
      <c r="R28" s="14">
        <f t="shared" si="2"/>
        <v>-0.73291520729819992</v>
      </c>
      <c r="S28" s="14">
        <f t="shared" si="0"/>
        <v>-0.66952455183164461</v>
      </c>
    </row>
    <row r="29" spans="1:19" x14ac:dyDescent="0.25">
      <c r="A29" s="5" t="s">
        <v>33</v>
      </c>
      <c r="B29" s="3" t="s">
        <v>57</v>
      </c>
      <c r="C29" s="3" t="s">
        <v>64</v>
      </c>
      <c r="D29" s="4" t="s">
        <v>45</v>
      </c>
      <c r="E29" s="6" t="s">
        <v>76</v>
      </c>
      <c r="G29" s="5" t="s">
        <v>91</v>
      </c>
      <c r="H29" s="16">
        <v>21.46</v>
      </c>
      <c r="I29" s="27">
        <v>4675</v>
      </c>
      <c r="J29" s="16">
        <v>77</v>
      </c>
      <c r="K29" s="4" t="s">
        <v>45</v>
      </c>
      <c r="L29" s="5" t="s">
        <v>99</v>
      </c>
      <c r="M29" s="16">
        <v>25.59</v>
      </c>
      <c r="N29" s="27">
        <v>1350.3</v>
      </c>
      <c r="O29" s="20">
        <v>25.83</v>
      </c>
      <c r="Q29" s="14">
        <f t="shared" si="1"/>
        <v>0.19245107176141654</v>
      </c>
      <c r="R29" s="14">
        <f t="shared" si="2"/>
        <v>-0.71116577540106951</v>
      </c>
      <c r="S29" s="14">
        <f t="shared" si="0"/>
        <v>-0.66454545454545455</v>
      </c>
    </row>
    <row r="30" spans="1:19" x14ac:dyDescent="0.25">
      <c r="A30" s="5" t="s">
        <v>34</v>
      </c>
      <c r="B30" s="3" t="s">
        <v>57</v>
      </c>
      <c r="C30" s="3" t="s">
        <v>64</v>
      </c>
      <c r="D30" s="4" t="s">
        <v>45</v>
      </c>
      <c r="E30" s="6" t="s">
        <v>76</v>
      </c>
      <c r="G30" s="5" t="s">
        <v>91</v>
      </c>
      <c r="H30" s="16">
        <v>21.67</v>
      </c>
      <c r="I30" s="27">
        <v>4439.2</v>
      </c>
      <c r="J30" s="16">
        <v>72.11</v>
      </c>
      <c r="K30" s="4" t="s">
        <v>45</v>
      </c>
      <c r="L30" s="5" t="s">
        <v>99</v>
      </c>
      <c r="M30" s="16">
        <v>25.74</v>
      </c>
      <c r="N30" s="27">
        <v>1283.7</v>
      </c>
      <c r="O30" s="20">
        <v>25.37</v>
      </c>
      <c r="Q30" s="14">
        <f t="shared" si="1"/>
        <v>0.18781725888324857</v>
      </c>
      <c r="R30" s="14">
        <f t="shared" si="2"/>
        <v>-0.71082627500450535</v>
      </c>
      <c r="S30" s="14">
        <f t="shared" si="0"/>
        <v>-0.64817639717098874</v>
      </c>
    </row>
    <row r="31" spans="1:19" x14ac:dyDescent="0.25">
      <c r="A31" s="5" t="s">
        <v>35</v>
      </c>
      <c r="B31" s="3" t="s">
        <v>57</v>
      </c>
      <c r="C31" s="3" t="s">
        <v>64</v>
      </c>
      <c r="D31" s="4" t="s">
        <v>45</v>
      </c>
      <c r="E31" s="6" t="s">
        <v>76</v>
      </c>
      <c r="G31" s="5" t="s">
        <v>91</v>
      </c>
      <c r="H31" s="16">
        <v>21.33</v>
      </c>
      <c r="I31" s="27">
        <v>4865.8999999999996</v>
      </c>
      <c r="J31" s="16">
        <v>78.62</v>
      </c>
      <c r="K31" s="4" t="s">
        <v>45</v>
      </c>
      <c r="L31" s="5" t="s">
        <v>99</v>
      </c>
      <c r="M31" s="16">
        <v>25.47</v>
      </c>
      <c r="N31" s="27">
        <v>1435.8</v>
      </c>
      <c r="O31" s="20">
        <v>27.32</v>
      </c>
      <c r="Q31" s="14">
        <f t="shared" si="1"/>
        <v>0.19409282700421945</v>
      </c>
      <c r="R31" s="14">
        <f t="shared" si="2"/>
        <v>-0.70492611849811948</v>
      </c>
      <c r="S31" s="14">
        <f t="shared" si="0"/>
        <v>-0.65250572373441873</v>
      </c>
    </row>
    <row r="32" spans="1:19" x14ac:dyDescent="0.25">
      <c r="A32" s="5" t="s">
        <v>36</v>
      </c>
      <c r="B32" s="3" t="s">
        <v>57</v>
      </c>
      <c r="C32" s="3" t="s">
        <v>64</v>
      </c>
      <c r="D32" s="4" t="s">
        <v>45</v>
      </c>
      <c r="E32" s="6" t="s">
        <v>76</v>
      </c>
      <c r="G32" s="5" t="s">
        <v>91</v>
      </c>
      <c r="H32" s="16">
        <v>20.399999999999999</v>
      </c>
      <c r="I32" s="27">
        <v>5544.9</v>
      </c>
      <c r="J32" s="16">
        <v>84.01</v>
      </c>
      <c r="K32" s="4" t="s">
        <v>45</v>
      </c>
      <c r="L32" s="5" t="s">
        <v>99</v>
      </c>
      <c r="M32" s="16">
        <v>25.58</v>
      </c>
      <c r="N32" s="27">
        <v>1369.7</v>
      </c>
      <c r="O32" s="20">
        <v>26.45</v>
      </c>
      <c r="Q32" s="14">
        <f t="shared" si="1"/>
        <v>0.25392156862745097</v>
      </c>
      <c r="R32" s="14">
        <f t="shared" si="2"/>
        <v>-0.75298021605439236</v>
      </c>
      <c r="S32" s="14">
        <f t="shared" si="0"/>
        <v>-0.68515652898464463</v>
      </c>
    </row>
    <row r="33" spans="1:19" x14ac:dyDescent="0.25">
      <c r="A33" s="5" t="s">
        <v>37</v>
      </c>
      <c r="B33" s="3" t="s">
        <v>57</v>
      </c>
      <c r="C33" s="3" t="s">
        <v>64</v>
      </c>
      <c r="D33" s="4" t="s">
        <v>45</v>
      </c>
      <c r="E33" s="6" t="s">
        <v>76</v>
      </c>
      <c r="G33" s="5" t="s">
        <v>91</v>
      </c>
      <c r="H33" s="16">
        <v>21.5</v>
      </c>
      <c r="I33" s="27">
        <v>4982.3</v>
      </c>
      <c r="J33" s="16">
        <v>81.08</v>
      </c>
      <c r="K33" s="4" t="s">
        <v>45</v>
      </c>
      <c r="L33" s="5" t="s">
        <v>99</v>
      </c>
      <c r="M33" s="16">
        <v>25.37</v>
      </c>
      <c r="N33" s="27">
        <v>1330.7</v>
      </c>
      <c r="O33" s="20">
        <v>25.36</v>
      </c>
      <c r="Q33" s="14">
        <f t="shared" si="1"/>
        <v>0.18000000000000005</v>
      </c>
      <c r="R33" s="14">
        <f t="shared" si="2"/>
        <v>-0.73291451739156621</v>
      </c>
      <c r="S33" s="14">
        <f t="shared" si="0"/>
        <v>-0.68722249629995069</v>
      </c>
    </row>
    <row r="34" spans="1:19" x14ac:dyDescent="0.25">
      <c r="A34" s="5" t="s">
        <v>38</v>
      </c>
      <c r="B34" s="3" t="s">
        <v>57</v>
      </c>
      <c r="C34" s="3" t="s">
        <v>65</v>
      </c>
      <c r="D34" s="4" t="s">
        <v>45</v>
      </c>
      <c r="E34" s="6" t="s">
        <v>77</v>
      </c>
      <c r="G34" s="5" t="s">
        <v>85</v>
      </c>
      <c r="H34" s="16">
        <v>4.3600000000000003</v>
      </c>
      <c r="I34" s="27">
        <v>9775.9</v>
      </c>
      <c r="J34" s="16">
        <v>31.84</v>
      </c>
      <c r="K34" s="4" t="s">
        <v>45</v>
      </c>
      <c r="L34" s="5" t="s">
        <v>85</v>
      </c>
      <c r="M34" s="16">
        <v>4.8899999999999997</v>
      </c>
      <c r="N34" s="27">
        <v>9098</v>
      </c>
      <c r="O34" s="20">
        <v>33.94</v>
      </c>
      <c r="Q34" s="14">
        <f t="shared" si="1"/>
        <v>0.12155963302752278</v>
      </c>
      <c r="R34" s="14">
        <f t="shared" si="2"/>
        <v>-6.9343999017993194E-2</v>
      </c>
      <c r="S34" s="14">
        <f t="shared" si="0"/>
        <v>6.5954773869346672E-2</v>
      </c>
    </row>
    <row r="35" spans="1:19" x14ac:dyDescent="0.25">
      <c r="A35" s="5" t="s">
        <v>39</v>
      </c>
      <c r="B35" s="3" t="s">
        <v>57</v>
      </c>
      <c r="C35" s="3" t="s">
        <v>66</v>
      </c>
      <c r="D35" s="4" t="s">
        <v>45</v>
      </c>
      <c r="E35" s="6" t="s">
        <v>78</v>
      </c>
      <c r="G35" s="5" t="s">
        <v>92</v>
      </c>
      <c r="H35" s="16">
        <v>32.11</v>
      </c>
      <c r="I35" s="27">
        <v>3802.9</v>
      </c>
      <c r="J35" s="16">
        <v>92.16</v>
      </c>
      <c r="K35" s="4" t="s">
        <v>45</v>
      </c>
      <c r="L35" s="5" t="s">
        <v>100</v>
      </c>
      <c r="M35" s="16">
        <v>31.47</v>
      </c>
      <c r="N35" s="27">
        <v>1365.2</v>
      </c>
      <c r="O35" s="20">
        <v>32.31</v>
      </c>
      <c r="Q35" s="14">
        <f t="shared" si="1"/>
        <v>-1.9931485518530072E-2</v>
      </c>
      <c r="R35" s="14">
        <f t="shared" si="2"/>
        <v>-0.64101080754161288</v>
      </c>
      <c r="S35" s="14">
        <f t="shared" si="0"/>
        <v>-0.6494140625</v>
      </c>
    </row>
    <row r="36" spans="1:19" x14ac:dyDescent="0.25">
      <c r="A36" s="5" t="s">
        <v>40</v>
      </c>
      <c r="B36" s="3" t="s">
        <v>57</v>
      </c>
      <c r="C36" s="3" t="s">
        <v>67</v>
      </c>
      <c r="D36" s="4" t="s">
        <v>45</v>
      </c>
      <c r="E36" s="6" t="s">
        <v>79</v>
      </c>
      <c r="G36" s="5" t="s">
        <v>93</v>
      </c>
      <c r="H36" s="16">
        <v>194.07</v>
      </c>
      <c r="I36" s="27">
        <v>384.6</v>
      </c>
      <c r="J36" s="16">
        <v>56.19</v>
      </c>
      <c r="K36" s="4" t="s">
        <v>45</v>
      </c>
      <c r="L36" s="5" t="s">
        <v>101</v>
      </c>
      <c r="M36" s="16">
        <v>224.5</v>
      </c>
      <c r="N36" s="27">
        <v>372.08</v>
      </c>
      <c r="O36" s="20">
        <v>62.97</v>
      </c>
      <c r="Q36" s="14">
        <f t="shared" si="1"/>
        <v>0.15679909311073328</v>
      </c>
      <c r="R36" s="14">
        <f t="shared" si="2"/>
        <v>-3.2553302132085384E-2</v>
      </c>
      <c r="S36" s="14">
        <f t="shared" si="0"/>
        <v>0.12066203950880942</v>
      </c>
    </row>
    <row r="37" spans="1:19" x14ac:dyDescent="0.25">
      <c r="A37" s="5" t="s">
        <v>41</v>
      </c>
      <c r="B37" s="3" t="s">
        <v>57</v>
      </c>
      <c r="C37" s="3" t="s">
        <v>68</v>
      </c>
      <c r="D37" s="4" t="s">
        <v>45</v>
      </c>
      <c r="E37" s="6" t="s">
        <v>80</v>
      </c>
      <c r="G37" s="5" t="s">
        <v>94</v>
      </c>
      <c r="H37" s="16">
        <v>93.09</v>
      </c>
      <c r="I37" s="27">
        <v>890.2</v>
      </c>
      <c r="J37" s="16">
        <v>61.36</v>
      </c>
      <c r="K37" s="4" t="s">
        <v>45</v>
      </c>
      <c r="L37" s="5" t="s">
        <v>89</v>
      </c>
      <c r="M37" s="16">
        <v>102.17</v>
      </c>
      <c r="N37" s="27">
        <v>579.29999999999995</v>
      </c>
      <c r="O37" s="20">
        <v>44.73</v>
      </c>
      <c r="Q37" s="14">
        <f t="shared" si="1"/>
        <v>9.7540015039209352E-2</v>
      </c>
      <c r="R37" s="14">
        <f t="shared" si="2"/>
        <v>-0.34924736014378799</v>
      </c>
      <c r="S37" s="14">
        <f t="shared" si="0"/>
        <v>-0.27102346805736638</v>
      </c>
    </row>
    <row r="38" spans="1:19" x14ac:dyDescent="0.25">
      <c r="A38" s="5" t="s">
        <v>9</v>
      </c>
      <c r="B38" s="3" t="s">
        <v>57</v>
      </c>
      <c r="C38" s="3" t="s">
        <v>69</v>
      </c>
      <c r="D38" s="4" t="s">
        <v>45</v>
      </c>
      <c r="E38" s="6" t="s">
        <v>81</v>
      </c>
      <c r="G38" s="5" t="s">
        <v>95</v>
      </c>
      <c r="H38" s="16">
        <v>46.26</v>
      </c>
      <c r="I38" s="27">
        <v>1189.9000000000001</v>
      </c>
      <c r="J38" s="16">
        <v>41.29</v>
      </c>
      <c r="K38" s="4" t="s">
        <v>45</v>
      </c>
      <c r="L38" s="5" t="s">
        <v>90</v>
      </c>
      <c r="M38" s="16">
        <v>47.81</v>
      </c>
      <c r="N38" s="27">
        <v>1004.2</v>
      </c>
      <c r="O38" s="20">
        <v>36.32</v>
      </c>
      <c r="Q38" s="14">
        <f t="shared" si="1"/>
        <v>3.3506268914829322E-2</v>
      </c>
      <c r="R38" s="14">
        <f t="shared" si="2"/>
        <v>-0.15606353475081941</v>
      </c>
      <c r="S38" s="14">
        <f t="shared" si="0"/>
        <v>-0.120368127875999</v>
      </c>
    </row>
    <row r="39" spans="1:19" x14ac:dyDescent="0.25">
      <c r="A39" s="5" t="s">
        <v>42</v>
      </c>
      <c r="B39" s="3" t="s">
        <v>57</v>
      </c>
      <c r="C39" s="3" t="s">
        <v>69</v>
      </c>
      <c r="D39" s="4" t="s">
        <v>45</v>
      </c>
      <c r="E39" s="6" t="s">
        <v>81</v>
      </c>
      <c r="G39" s="5" t="s">
        <v>95</v>
      </c>
      <c r="H39" s="16">
        <v>46.04</v>
      </c>
      <c r="I39" s="27">
        <v>1128.9000000000001</v>
      </c>
      <c r="J39" s="16">
        <v>39.15</v>
      </c>
      <c r="K39" s="4" t="s">
        <v>45</v>
      </c>
      <c r="L39" s="5" t="s">
        <v>90</v>
      </c>
      <c r="M39" s="16">
        <v>48.45</v>
      </c>
      <c r="N39" s="27">
        <v>1026</v>
      </c>
      <c r="O39" s="20">
        <v>37.369999999999997</v>
      </c>
      <c r="Q39" s="14">
        <f t="shared" si="1"/>
        <v>5.2345786272806338E-2</v>
      </c>
      <c r="R39" s="14">
        <f t="shared" si="2"/>
        <v>-9.1150677650810599E-2</v>
      </c>
      <c r="S39" s="14">
        <f t="shared" si="0"/>
        <v>-4.5466155810983427E-2</v>
      </c>
    </row>
    <row r="40" spans="1:19" x14ac:dyDescent="0.25">
      <c r="A40" s="10" t="s">
        <v>43</v>
      </c>
      <c r="B40" s="11" t="s">
        <v>57</v>
      </c>
      <c r="C40" s="11" t="s">
        <v>70</v>
      </c>
      <c r="D40" s="12" t="s">
        <v>45</v>
      </c>
      <c r="E40" s="13" t="s">
        <v>82</v>
      </c>
      <c r="G40" s="10" t="s">
        <v>96</v>
      </c>
      <c r="H40" s="17">
        <v>4.4000000000000004</v>
      </c>
      <c r="I40" s="28">
        <v>23542</v>
      </c>
      <c r="J40" s="17">
        <v>78.489999999999995</v>
      </c>
      <c r="K40" s="12" t="s">
        <v>45</v>
      </c>
      <c r="L40" s="5" t="s">
        <v>85</v>
      </c>
      <c r="M40" s="17">
        <v>5.04</v>
      </c>
      <c r="N40" s="28">
        <v>17385.400000000001</v>
      </c>
      <c r="O40" s="21">
        <v>65.319999999999993</v>
      </c>
      <c r="Q40" s="14">
        <f t="shared" si="1"/>
        <v>0.14545454545454536</v>
      </c>
      <c r="R40" s="14">
        <f t="shared" si="2"/>
        <v>-0.26151558915979944</v>
      </c>
      <c r="S40" s="14">
        <f t="shared" si="0"/>
        <v>-0.16779207542362087</v>
      </c>
    </row>
    <row r="42" spans="1:19" x14ac:dyDescent="0.25">
      <c r="Q42" s="30" t="s">
        <v>110</v>
      </c>
      <c r="R42" s="29"/>
      <c r="S42" s="29"/>
    </row>
    <row r="43" spans="1:19" x14ac:dyDescent="0.25">
      <c r="Q43" s="1" t="s">
        <v>6</v>
      </c>
      <c r="R43" s="1" t="s">
        <v>7</v>
      </c>
      <c r="S43" s="1" t="s">
        <v>8</v>
      </c>
    </row>
    <row r="44" spans="1:19" x14ac:dyDescent="0.25">
      <c r="Q44" s="31">
        <f>AVERAGE(Table3[Capacitence Δ])</f>
        <v>9.4367690349301953E-2</v>
      </c>
      <c r="R44" s="31">
        <f>AVERAGE(Table3[ESR Δ])</f>
        <v>-0.49329126728039979</v>
      </c>
      <c r="S44" s="31">
        <f>AVERAGE(Table3[Dissipation Δ])</f>
        <v>-0.44882859479768833</v>
      </c>
    </row>
  </sheetData>
  <mergeCells count="2">
    <mergeCell ref="Q2:S2"/>
    <mergeCell ref="Q42:S42"/>
  </mergeCells>
  <phoneticPr fontId="3" type="noConversion"/>
  <pageMargins left="0.7" right="0.7" top="0.75" bottom="0.75" header="0.3" footer="0.3"/>
  <pageSetup orientation="portrait" r:id="rId1"/>
  <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2020-12-04T18:20:24Z</dcterms:created>
  <dcterms:modified xsi:type="dcterms:W3CDTF">2020-12-05T04:27:11Z</dcterms:modified>
</cp:coreProperties>
</file>